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1. 운영\10. 예산보고\2021\"/>
    </mc:Choice>
  </mc:AlternateContent>
  <xr:revisionPtr revIDLastSave="0" documentId="13_ncr:1_{C1AC88D8-E491-408B-ADAA-3C06BE04CD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세입·세출명세서" sheetId="9" r:id="rId1"/>
  </sheets>
  <definedNames>
    <definedName name="_xlnm._FilterDatabase" localSheetId="0" hidden="1">세입·세출명세서!$A$2:$G$2</definedName>
  </definedNames>
  <calcPr calcId="181029"/>
</workbook>
</file>

<file path=xl/calcChain.xml><?xml version="1.0" encoding="utf-8"?>
<calcChain xmlns="http://schemas.openxmlformats.org/spreadsheetml/2006/main">
  <c r="E46" i="9" l="1"/>
  <c r="D46" i="9" l="1"/>
  <c r="G47" i="9" l="1"/>
  <c r="G46" i="9"/>
  <c r="E48" i="9"/>
  <c r="F47" i="9"/>
  <c r="F46" i="9"/>
  <c r="D48" i="9"/>
  <c r="G49" i="9" l="1"/>
  <c r="G45" i="9"/>
  <c r="G42" i="9"/>
  <c r="G31" i="9"/>
  <c r="G32" i="9"/>
  <c r="G33" i="9"/>
  <c r="G34" i="9"/>
  <c r="G35" i="9"/>
  <c r="G36" i="9"/>
  <c r="G37" i="9"/>
  <c r="G38" i="9"/>
  <c r="G39" i="9"/>
  <c r="G30" i="9"/>
  <c r="G29" i="9"/>
  <c r="G28" i="9"/>
  <c r="G27" i="9"/>
  <c r="G20" i="9"/>
  <c r="G19" i="9"/>
  <c r="G17" i="9"/>
  <c r="G16" i="9"/>
  <c r="G14" i="9"/>
  <c r="G12" i="9"/>
  <c r="G11" i="9"/>
  <c r="G9" i="9"/>
  <c r="G8" i="9"/>
  <c r="G7" i="9"/>
  <c r="F27" i="9" l="1"/>
  <c r="F49" i="9"/>
  <c r="E50" i="9"/>
  <c r="D50" i="9"/>
  <c r="F42" i="9"/>
  <c r="F43" i="9"/>
  <c r="F45" i="9"/>
  <c r="F48" i="9" s="1"/>
  <c r="E44" i="9"/>
  <c r="D44" i="9"/>
  <c r="F28" i="9"/>
  <c r="F29" i="9"/>
  <c r="F30" i="9"/>
  <c r="F31" i="9"/>
  <c r="F32" i="9"/>
  <c r="F33" i="9"/>
  <c r="F34" i="9"/>
  <c r="F35" i="9"/>
  <c r="F36" i="9"/>
  <c r="F37" i="9"/>
  <c r="F38" i="9"/>
  <c r="F39" i="9"/>
  <c r="F41" i="9"/>
  <c r="E40" i="9"/>
  <c r="D40" i="9"/>
  <c r="E21" i="9"/>
  <c r="D21" i="9"/>
  <c r="E18" i="9"/>
  <c r="D18" i="9"/>
  <c r="E15" i="9"/>
  <c r="D15" i="9"/>
  <c r="E13" i="9"/>
  <c r="D13" i="9"/>
  <c r="F11" i="9"/>
  <c r="F12" i="9"/>
  <c r="F14" i="9"/>
  <c r="F16" i="9"/>
  <c r="F17" i="9"/>
  <c r="F19" i="9"/>
  <c r="F20" i="9"/>
  <c r="E10" i="9"/>
  <c r="D10" i="9"/>
  <c r="F10" i="9" l="1"/>
  <c r="F15" i="9"/>
  <c r="D22" i="9"/>
  <c r="F13" i="9"/>
  <c r="F18" i="9"/>
  <c r="F50" i="9"/>
  <c r="D51" i="9"/>
  <c r="F44" i="9"/>
  <c r="E51" i="9"/>
  <c r="F40" i="9"/>
  <c r="E22" i="9"/>
  <c r="F21" i="9"/>
  <c r="F22" i="9" l="1"/>
  <c r="F51" i="9"/>
  <c r="F8" i="9" l="1"/>
  <c r="F9" i="9"/>
  <c r="F7" i="9" l="1"/>
</calcChain>
</file>

<file path=xl/sharedStrings.xml><?xml version="1.0" encoding="utf-8"?>
<sst xmlns="http://schemas.openxmlformats.org/spreadsheetml/2006/main" count="82" uniqueCount="61">
  <si>
    <t>증감</t>
    <phoneticPr fontId="2" type="noConversion"/>
  </si>
  <si>
    <t>1)세입</t>
    <phoneticPr fontId="2" type="noConversion"/>
  </si>
  <si>
    <t>(단위:원)</t>
    <phoneticPr fontId="2" type="noConversion"/>
  </si>
  <si>
    <t>과 목</t>
    <phoneticPr fontId="2" type="noConversion"/>
  </si>
  <si>
    <t>보조금수입</t>
    <phoneticPr fontId="2" type="noConversion"/>
  </si>
  <si>
    <t>계</t>
    <phoneticPr fontId="2" type="noConversion"/>
  </si>
  <si>
    <t>2)세출</t>
    <phoneticPr fontId="2" type="noConversion"/>
  </si>
  <si>
    <t>사무비</t>
    <phoneticPr fontId="2" type="noConversion"/>
  </si>
  <si>
    <t>재산조성비</t>
    <phoneticPr fontId="2" type="noConversion"/>
  </si>
  <si>
    <t>사업비</t>
    <phoneticPr fontId="2" type="noConversion"/>
  </si>
  <si>
    <t>계</t>
    <phoneticPr fontId="2" type="noConversion"/>
  </si>
  <si>
    <t>2020년 예산액</t>
    <phoneticPr fontId="2" type="noConversion"/>
  </si>
  <si>
    <t>이월금</t>
    <phoneticPr fontId="2" type="noConversion"/>
  </si>
  <si>
    <t>전입금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</si>
  <si>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</si>
  <si>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</si>
  <si>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</si>
  <si>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보조금수입</t>
    <phoneticPr fontId="2" type="noConversion"/>
  </si>
  <si>
    <t>국고보조금</t>
    <phoneticPr fontId="2" type="noConversion"/>
  </si>
  <si>
    <t>시〮도 보조금</t>
    <phoneticPr fontId="2" type="noConversion"/>
  </si>
  <si>
    <r>
      <t>시</t>
    </r>
    <r>
      <rPr>
        <sz val="12"/>
        <color theme="1"/>
        <rFont val="맑은 고딕"/>
        <family val="3"/>
        <charset val="129"/>
      </rPr>
      <t>〮</t>
    </r>
    <r>
      <rPr>
        <sz val="12"/>
        <color theme="1"/>
        <rFont val="굴림"/>
        <family val="3"/>
        <charset val="129"/>
      </rPr>
      <t>군</t>
    </r>
    <r>
      <rPr>
        <sz val="12"/>
        <color theme="1"/>
        <rFont val="맑은 고딕"/>
        <family val="3"/>
        <charset val="129"/>
      </rPr>
      <t>〮</t>
    </r>
    <r>
      <rPr>
        <sz val="12"/>
        <color theme="1"/>
        <rFont val="굴림"/>
        <family val="3"/>
        <charset val="129"/>
      </rPr>
      <t>구</t>
    </r>
    <r>
      <rPr>
        <sz val="12"/>
        <color theme="1"/>
        <rFont val="맑은 고딕"/>
        <family val="3"/>
        <charset val="129"/>
      </rPr>
      <t xml:space="preserve"> 보조금</t>
    </r>
    <phoneticPr fontId="2" type="noConversion"/>
  </si>
  <si>
    <t>후원금수입</t>
    <phoneticPr fontId="2" type="noConversion"/>
  </si>
  <si>
    <t>후원금수입</t>
    <phoneticPr fontId="2" type="noConversion"/>
  </si>
  <si>
    <t>지정후원금</t>
    <phoneticPr fontId="2" type="noConversion"/>
  </si>
  <si>
    <t>비지정후원금</t>
    <phoneticPr fontId="2" type="noConversion"/>
  </si>
  <si>
    <t>전입금</t>
    <phoneticPr fontId="2" type="noConversion"/>
  </si>
  <si>
    <t>법인전입금</t>
    <phoneticPr fontId="2" type="noConversion"/>
  </si>
  <si>
    <t>전년도이월금
(후원금)</t>
    <phoneticPr fontId="2" type="noConversion"/>
  </si>
  <si>
    <t>잡수입</t>
    <phoneticPr fontId="2" type="noConversion"/>
  </si>
  <si>
    <t>기타예금이자수입</t>
    <phoneticPr fontId="2" type="noConversion"/>
  </si>
  <si>
    <t>전년도이월금
(법인전입금)</t>
    <phoneticPr fontId="2" type="noConversion"/>
  </si>
  <si>
    <t>기타예금이자수입
(후원금)</t>
    <phoneticPr fontId="2" type="noConversion"/>
  </si>
  <si>
    <t>합</t>
    <phoneticPr fontId="2" type="noConversion"/>
  </si>
  <si>
    <t>인건비</t>
    <phoneticPr fontId="2" type="noConversion"/>
  </si>
  <si>
    <t>업무추진비</t>
    <phoneticPr fontId="2" type="noConversion"/>
  </si>
  <si>
    <t>운영비</t>
    <phoneticPr fontId="2" type="noConversion"/>
  </si>
  <si>
    <t>급여</t>
    <phoneticPr fontId="2" type="noConversion"/>
  </si>
  <si>
    <t>제수당</t>
    <phoneticPr fontId="2" type="noConversion"/>
  </si>
  <si>
    <t>퇴직금 및 퇴직적립금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</si>
  <si>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</si>
  <si>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</si>
  <si>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</si>
  <si>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</si>
  <si>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</si>
  <si>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</si>
  <si>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</si>
  <si>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</si>
  <si>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</si>
  <si>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</si>
  <si>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</si>
  <si>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</si>
  <si>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</si>
  <si>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</si>
  <si>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산출기초</t>
    <phoneticPr fontId="2" type="noConversion"/>
  </si>
  <si>
    <t>반환금</t>
    <phoneticPr fontId="2" type="noConversion"/>
  </si>
  <si>
    <t>예비비 및
기타</t>
    <phoneticPr fontId="2" type="noConversion"/>
  </si>
  <si>
    <t>법인전입금 사업비</t>
    <phoneticPr fontId="2" type="noConversion"/>
  </si>
  <si>
    <t>후원금 사업비</t>
    <phoneticPr fontId="2" type="noConversion"/>
  </si>
  <si>
    <t>보조금 사업비</t>
    <phoneticPr fontId="2" type="noConversion"/>
  </si>
  <si>
    <r>
      <t>2021년도 남원시건강가정∙다문화가족지원센터 세입</t>
    </r>
    <r>
      <rPr>
        <b/>
        <sz val="20"/>
        <color theme="1"/>
        <rFont val="맑은 고딕"/>
        <family val="3"/>
        <charset val="129"/>
      </rPr>
      <t>〮</t>
    </r>
    <r>
      <rPr>
        <b/>
        <sz val="20"/>
        <color theme="1"/>
        <rFont val="굴림"/>
        <family val="3"/>
        <charset val="129"/>
      </rPr>
      <t>세출명세서</t>
    </r>
    <phoneticPr fontId="2" type="noConversion"/>
  </si>
  <si>
    <t>2021년 예산액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</si>
</sst>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2">
    <numFmt numFmtId="41" formatCode="_-* #,##0_-;\-* #,##0_-;_-* &quot;-&quot;_-;_-@_-"/>
    <numFmt numFmtId="176" formatCode="_(* #,##0_);_(* \(#,##0\);_(* &quot;-&quot;_);_(@_)"/>
    <numFmt numFmtId="177" formatCode="&quot;(예상) &quot;###,###"/>
    <numFmt numFmtId="181" formatCode="&quot;(예상) 지정후원금 &quot;###,###&quot;원 &quot;"/>
    <numFmt numFmtId="182" formatCode="&quot;(예상) 비지정후원금 &quot;###,###&quot;원 &quot;"/>
    <numFmt numFmtId="183" formatCode="&quot;법인전입금 &quot;###,###&quot;원 &quot;"/>
    <numFmt numFmtId="184" formatCode="&quot;법인전입금 전년도이월금 &quot;###,###&quot;원 &quot;"/>
    <numFmt numFmtId="185" formatCode="&quot;후원금 전년도이월금 &quot;###,###&quot;원 &quot;"/>
    <numFmt numFmtId="186" formatCode="&quot;(예상) 보조금, 법인전출금 이자수입 &quot;###,###&quot;원 &quot;"/>
    <numFmt numFmtId="187" formatCode="&quot;(예상) 후원금 이자수입 &quot;###,###&quot;원 &quot;"/>
    <numFmt numFmtId="188" formatCode="&quot;종사자 급여 &quot;###,###&quot;원 &quot;"/>
    <numFmt numFmtId="189" formatCode="&quot;명절수당, 시간외수당, 가족수당 등 &quot;###,###&quot;원 &quot;"/>
    <numFmt numFmtId="190" formatCode="&quot;직원 퇴직금 &quot;###,###&quot;원 &quot;"/>
    <numFmt numFmtId="191" formatCode="&quot;사회보험부담금 &quot;###,###&quot;원 &quot;"/>
    <numFmt numFmtId="192" formatCode="&quot;직원회식비, 직원문화체험비 등 &quot;###,###&quot;원 &quot;"/>
    <numFmt numFmtId="193" formatCode="&quot;센터장활동비 &quot;###,###&quot;원 &quot;"/>
    <numFmt numFmtId="194" formatCode="&quot;운영회의비 등 &quot;###,###&quot;원 &quot;"/>
    <numFmt numFmtId="195" formatCode="&quot;직원 출장비 &quot;###,###&quot;원 &quot;"/>
    <numFmt numFmtId="196" formatCode="&quot;수용비, 홍보비, 공고료 등 &quot;###,###&quot;원 &quot;"/>
    <numFmt numFmtId="197" formatCode="&quot;전기요금, 전화요금, 우편료 등 &quot;###,###&quot;원 &quot;"/>
    <numFmt numFmtId="198" formatCode="&quot;보험, 세금, 회비 등 &quot;###,###&quot;원 &quot;"/>
    <numFmt numFmtId="199" formatCode="&quot;차량관리비, 차량유류비 등 &quot;###,###&quot;원 &quot;"/>
    <numFmt numFmtId="200" formatCode="&quot;직원교육비, 직원급량비 등 &quot;###,###&quot;원 &quot;"/>
    <numFmt numFmtId="201" formatCode="&quot;신규직원 책상, 컴퓨터 등 &quot;###,###&quot;원 &quot;"/>
    <numFmt numFmtId="202" formatCode="&quot;사무실 확장비용 &quot;###,###&quot;원 &quot;"/>
    <numFmt numFmtId="203" formatCode="&quot;보조금 사업비 &quot;###,###&quot;원 &quot;"/>
    <numFmt numFmtId="204" formatCode="&quot;법인전출금 사업비 &quot;###,###&quot;원 &quot;"/>
    <numFmt numFmtId="205" formatCode="&quot;(예상) 이자수입 &quot;###,###&quot;원 &quot;"/>
    <numFmt numFmtId="206" formatCode="&quot;(예상) 후원금 사업비 &quot;###,###&quot;원 &quot;"/>
    <numFmt numFmtId="207" formatCode="&quot;운영지원사업 외 14개 사업 &quot;###,###&quot;원 &quot;"/>
    <numFmt numFmtId="208" formatCode="&quot;글로벌마을학당 외 7개 사업 &quot;###,###&quot;원 &quot;"/>
    <numFmt numFmtId="209" formatCode="&quot;화합한마당 외 8개 사업 &quot;###,###&quot;원 &quot;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sz val="12"/>
      <color theme="1"/>
      <name val="맑은 고딕"/>
      <family val="3"/>
      <charset val="129"/>
    </font>
    <font>
      <sz val="12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theme="1"/>
      <name val="맑은 고딕"/>
      <family val="3"/>
      <charset val="129"/>
    </font>
    <font>
      <b/>
      <sz val="12"/>
      <name val="굴림"/>
      <family val="3"/>
      <charset val="129"/>
    </font>
    <font>
      <b/>
      <sz val="15"/>
      <color theme="1"/>
      <name val="굴림"/>
      <family val="3"/>
      <charset val="129"/>
    </font>
    <font>
      <b/>
      <sz val="15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10" fillId="2" borderId="10" xfId="1" applyFont="1" applyFill="1" applyBorder="1" applyAlignment="1">
      <alignment horizontal="center" vertical="center"/>
    </xf>
    <xf numFmtId="41" fontId="10" fillId="2" borderId="11" xfId="1" applyFont="1" applyFill="1" applyBorder="1" applyAlignment="1">
      <alignment horizontal="center" vertical="center"/>
    </xf>
    <xf numFmtId="41" fontId="13" fillId="0" borderId="14" xfId="1" applyFont="1" applyBorder="1">
      <alignment vertical="center"/>
    </xf>
    <xf numFmtId="41" fontId="13" fillId="0" borderId="5" xfId="1" applyFont="1" applyBorder="1">
      <alignment vertical="center"/>
    </xf>
    <xf numFmtId="41" fontId="15" fillId="0" borderId="5" xfId="1" applyFont="1" applyBorder="1">
      <alignment vertical="center"/>
    </xf>
    <xf numFmtId="41" fontId="12" fillId="0" borderId="0" xfId="1" applyFont="1" applyAlignment="1">
      <alignment horizontal="right"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41" fontId="11" fillId="0" borderId="0" xfId="1" applyFont="1" applyAlignment="1">
      <alignment horizontal="right" vertical="center"/>
    </xf>
    <xf numFmtId="41" fontId="13" fillId="0" borderId="14" xfId="1" applyFont="1" applyBorder="1" applyAlignment="1">
      <alignment horizontal="center" vertical="center"/>
    </xf>
    <xf numFmtId="41" fontId="13" fillId="0" borderId="5" xfId="1" applyFont="1" applyBorder="1" applyAlignment="1">
      <alignment horizontal="center" vertical="center"/>
    </xf>
    <xf numFmtId="41" fontId="16" fillId="0" borderId="5" xfId="1" applyFont="1" applyBorder="1">
      <alignment vertical="center"/>
    </xf>
    <xf numFmtId="41" fontId="16" fillId="0" borderId="6" xfId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41" fontId="15" fillId="0" borderId="5" xfId="1" applyFont="1" applyBorder="1" applyAlignment="1">
      <alignment horizontal="center" vertical="center"/>
    </xf>
    <xf numFmtId="41" fontId="18" fillId="0" borderId="5" xfId="1" applyFont="1" applyBorder="1">
      <alignment vertical="center"/>
    </xf>
    <xf numFmtId="41" fontId="15" fillId="0" borderId="5" xfId="1" applyFont="1" applyBorder="1" applyAlignment="1">
      <alignment horizontal="center" vertical="center" wrapText="1"/>
    </xf>
    <xf numFmtId="41" fontId="19" fillId="0" borderId="7" xfId="1" applyFont="1" applyBorder="1">
      <alignment vertical="center"/>
    </xf>
    <xf numFmtId="41" fontId="19" fillId="0" borderId="8" xfId="1" applyFont="1" applyBorder="1" applyAlignment="1">
      <alignment horizontal="right" vertical="center"/>
    </xf>
    <xf numFmtId="181" fontId="13" fillId="0" borderId="6" xfId="1" applyNumberFormat="1" applyFont="1" applyBorder="1" applyAlignment="1">
      <alignment horizontal="right" vertical="center"/>
    </xf>
    <xf numFmtId="182" fontId="13" fillId="0" borderId="6" xfId="1" applyNumberFormat="1" applyFont="1" applyBorder="1" applyAlignment="1">
      <alignment horizontal="right" vertical="center"/>
    </xf>
    <xf numFmtId="183" fontId="13" fillId="0" borderId="6" xfId="1" applyNumberFormat="1" applyFont="1" applyBorder="1" applyAlignment="1">
      <alignment horizontal="right" vertical="center"/>
    </xf>
    <xf numFmtId="184" fontId="13" fillId="0" borderId="6" xfId="1" applyNumberFormat="1" applyFont="1" applyBorder="1" applyAlignment="1">
      <alignment horizontal="right" vertical="center"/>
    </xf>
    <xf numFmtId="185" fontId="13" fillId="0" borderId="6" xfId="1" applyNumberFormat="1" applyFont="1" applyBorder="1" applyAlignment="1">
      <alignment horizontal="right" vertical="center"/>
    </xf>
    <xf numFmtId="186" fontId="13" fillId="0" borderId="6" xfId="1" applyNumberFormat="1" applyFont="1" applyBorder="1" applyAlignment="1">
      <alignment horizontal="right" vertical="center"/>
    </xf>
    <xf numFmtId="187" fontId="13" fillId="0" borderId="6" xfId="1" applyNumberFormat="1" applyFont="1" applyBorder="1" applyAlignment="1">
      <alignment horizontal="right" vertical="center"/>
    </xf>
    <xf numFmtId="188" fontId="13" fillId="0" borderId="15" xfId="1" applyNumberFormat="1" applyFont="1" applyBorder="1" applyAlignment="1">
      <alignment horizontal="right" vertical="center"/>
    </xf>
    <xf numFmtId="189" fontId="13" fillId="0" borderId="6" xfId="1" applyNumberFormat="1" applyFont="1" applyBorder="1" applyAlignment="1">
      <alignment horizontal="right" vertical="center"/>
    </xf>
    <xf numFmtId="190" fontId="13" fillId="0" borderId="6" xfId="1" applyNumberFormat="1" applyFont="1" applyBorder="1" applyAlignment="1">
      <alignment horizontal="right" vertical="center"/>
    </xf>
    <xf numFmtId="191" fontId="13" fillId="0" borderId="6" xfId="1" applyNumberFormat="1" applyFont="1" applyBorder="1" applyAlignment="1">
      <alignment horizontal="right" vertical="center"/>
    </xf>
    <xf numFmtId="192" fontId="13" fillId="0" borderId="6" xfId="1" applyNumberFormat="1" applyFont="1" applyBorder="1" applyAlignment="1">
      <alignment horizontal="right" vertical="center"/>
    </xf>
    <xf numFmtId="193" fontId="13" fillId="0" borderId="6" xfId="1" applyNumberFormat="1" applyFont="1" applyBorder="1" applyAlignment="1">
      <alignment horizontal="right" vertical="center"/>
    </xf>
    <xf numFmtId="194" fontId="13" fillId="0" borderId="6" xfId="1" applyNumberFormat="1" applyFont="1" applyBorder="1" applyAlignment="1">
      <alignment horizontal="right" vertical="center"/>
    </xf>
    <xf numFmtId="195" fontId="13" fillId="0" borderId="6" xfId="1" applyNumberFormat="1" applyFont="1" applyBorder="1" applyAlignment="1">
      <alignment horizontal="right" vertical="center"/>
    </xf>
    <xf numFmtId="196" fontId="13" fillId="0" borderId="6" xfId="1" applyNumberFormat="1" applyFont="1" applyBorder="1" applyAlignment="1">
      <alignment horizontal="right" vertical="center"/>
    </xf>
    <xf numFmtId="197" fontId="13" fillId="0" borderId="6" xfId="1" applyNumberFormat="1" applyFont="1" applyBorder="1" applyAlignment="1">
      <alignment horizontal="right" vertical="center"/>
    </xf>
    <xf numFmtId="198" fontId="13" fillId="0" borderId="6" xfId="1" applyNumberFormat="1" applyFont="1" applyBorder="1" applyAlignment="1">
      <alignment horizontal="right" vertical="center"/>
    </xf>
    <xf numFmtId="199" fontId="13" fillId="0" borderId="6" xfId="1" applyNumberFormat="1" applyFont="1" applyBorder="1" applyAlignment="1">
      <alignment horizontal="right" vertical="center"/>
    </xf>
    <xf numFmtId="200" fontId="13" fillId="0" borderId="6" xfId="1" applyNumberFormat="1" applyFont="1" applyBorder="1" applyAlignment="1">
      <alignment horizontal="right" vertical="center"/>
    </xf>
    <xf numFmtId="201" fontId="13" fillId="0" borderId="6" xfId="1" applyNumberFormat="1" applyFont="1" applyBorder="1" applyAlignment="1">
      <alignment horizontal="right" vertical="center"/>
    </xf>
    <xf numFmtId="202" fontId="13" fillId="0" borderId="6" xfId="1" applyNumberFormat="1" applyFont="1" applyBorder="1" applyAlignment="1">
      <alignment horizontal="right" vertical="center"/>
    </xf>
    <xf numFmtId="41" fontId="13" fillId="0" borderId="5" xfId="1" applyFont="1" applyBorder="1" applyAlignment="1">
      <alignment horizontal="center" vertical="center" wrapText="1"/>
    </xf>
    <xf numFmtId="203" fontId="13" fillId="0" borderId="6" xfId="1" applyNumberFormat="1" applyFont="1" applyBorder="1" applyAlignment="1">
      <alignment horizontal="right" vertical="center"/>
    </xf>
    <xf numFmtId="204" fontId="13" fillId="0" borderId="6" xfId="1" applyNumberFormat="1" applyFont="1" applyBorder="1" applyAlignment="1">
      <alignment horizontal="right" vertical="center"/>
    </xf>
    <xf numFmtId="205" fontId="13" fillId="0" borderId="6" xfId="1" applyNumberFormat="1" applyFont="1" applyBorder="1" applyAlignment="1">
      <alignment horizontal="right" vertical="center"/>
    </xf>
    <xf numFmtId="206" fontId="13" fillId="0" borderId="6" xfId="1" applyNumberFormat="1" applyFont="1" applyBorder="1" applyAlignment="1">
      <alignment horizontal="right" vertical="center"/>
    </xf>
    <xf numFmtId="41" fontId="10" fillId="2" borderId="2" xfId="1" applyFont="1" applyFill="1" applyBorder="1" applyAlignment="1">
      <alignment horizontal="center" vertical="center"/>
    </xf>
    <xf numFmtId="41" fontId="10" fillId="2" borderId="11" xfId="1" applyFont="1" applyFill="1" applyBorder="1" applyAlignment="1">
      <alignment horizontal="center" vertical="center"/>
    </xf>
    <xf numFmtId="41" fontId="13" fillId="0" borderId="5" xfId="1" applyFont="1" applyBorder="1" applyAlignment="1">
      <alignment horizontal="center" vertical="center"/>
    </xf>
    <xf numFmtId="41" fontId="19" fillId="0" borderId="9" xfId="1" applyFont="1" applyBorder="1" applyAlignment="1">
      <alignment horizontal="center" vertical="center"/>
    </xf>
    <xf numFmtId="41" fontId="19" fillId="0" borderId="7" xfId="1" applyFont="1" applyBorder="1" applyAlignment="1">
      <alignment horizontal="center" vertical="center"/>
    </xf>
    <xf numFmtId="41" fontId="16" fillId="0" borderId="5" xfId="1" applyFont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13" fillId="0" borderId="13" xfId="1" applyFont="1" applyBorder="1" applyAlignment="1">
      <alignment horizontal="center" vertical="center"/>
    </xf>
    <xf numFmtId="41" fontId="13" fillId="0" borderId="4" xfId="1" applyFont="1" applyBorder="1" applyAlignment="1">
      <alignment horizontal="center" vertical="center"/>
    </xf>
    <xf numFmtId="41" fontId="15" fillId="0" borderId="4" xfId="1" applyFont="1" applyBorder="1" applyAlignment="1">
      <alignment horizontal="center" vertical="center"/>
    </xf>
    <xf numFmtId="41" fontId="15" fillId="0" borderId="5" xfId="1" applyFont="1" applyBorder="1" applyAlignment="1">
      <alignment horizontal="center" vertical="center"/>
    </xf>
    <xf numFmtId="41" fontId="18" fillId="0" borderId="5" xfId="1" applyFont="1" applyBorder="1" applyAlignment="1">
      <alignment horizontal="center" vertical="center"/>
    </xf>
    <xf numFmtId="41" fontId="13" fillId="0" borderId="14" xfId="1" applyFont="1" applyBorder="1" applyAlignment="1">
      <alignment horizontal="center" vertical="center"/>
    </xf>
    <xf numFmtId="41" fontId="10" fillId="2" borderId="3" xfId="1" applyFont="1" applyFill="1" applyBorder="1" applyAlignment="1">
      <alignment horizontal="center" vertical="center"/>
    </xf>
    <xf numFmtId="41" fontId="10" fillId="2" borderId="12" xfId="1" applyFont="1" applyFill="1" applyBorder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13" fillId="0" borderId="4" xfId="1" applyFont="1" applyBorder="1" applyAlignment="1">
      <alignment horizontal="center" vertical="center" wrapText="1"/>
    </xf>
    <xf numFmtId="207" fontId="13" fillId="0" borderId="15" xfId="1" applyNumberFormat="1" applyFont="1" applyBorder="1" applyAlignment="1">
      <alignment horizontal="right" vertical="center"/>
    </xf>
    <xf numFmtId="208" fontId="13" fillId="0" borderId="6" xfId="1" applyNumberFormat="1" applyFont="1" applyBorder="1" applyAlignment="1">
      <alignment horizontal="right" vertical="center"/>
    </xf>
    <xf numFmtId="209" fontId="13" fillId="0" borderId="6" xfId="1" applyNumberFormat="1" applyFont="1" applyBorder="1" applyAlignment="1">
      <alignment horizontal="right" vertical="center"/>
    </xf>
    <xf numFmtId="41" fontId="15" fillId="0" borderId="14" xfId="1" applyFont="1" applyBorder="1">
      <alignment vertical="center"/>
    </xf>
    <xf numFmtId="41" fontId="20" fillId="0" borderId="7" xfId="1" applyFont="1" applyBorder="1">
      <alignment vertical="center"/>
    </xf>
  </cellXfs>
  <cellStyles count="12">
    <cellStyle name="쉼표 [0]" xfId="1" builtinId="6"/>
    <cellStyle name="쉼표 [0] 2" xfId="5" xr:uid="{00000000-0005-0000-0000-000001000000}"/>
    <cellStyle name="쉼표 [0] 2 2" xfId="8" xr:uid="{00000000-0005-0000-0000-000002000000}"/>
    <cellStyle name="쉼표 [0] 3" xfId="4" xr:uid="{00000000-0005-0000-0000-000003000000}"/>
    <cellStyle name="쉼표 [0] 4" xfId="11" xr:uid="{00000000-0005-0000-0000-000004000000}"/>
    <cellStyle name="표준" xfId="0" builtinId="0"/>
    <cellStyle name="표준 2" xfId="2" xr:uid="{00000000-0005-0000-0000-000006000000}"/>
    <cellStyle name="표준 2 2" xfId="6" xr:uid="{00000000-0005-0000-0000-000007000000}"/>
    <cellStyle name="표준 2 3" xfId="10" xr:uid="{00000000-0005-0000-0000-000008000000}"/>
    <cellStyle name="표준 2 4" xfId="7" xr:uid="{00000000-0005-0000-0000-000009000000}"/>
    <cellStyle name="표준 2 5" xfId="3" xr:uid="{00000000-0005-0000-0000-00000A000000}"/>
    <cellStyle name="표준 3" xfId="9" xr:uid="{00000000-0005-0000-0000-00000B000000}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tabSelected="1" topLeftCell="A43" zoomScale="85" zoomScaleNormal="85" workbookViewId="0">
      <selection activeCell="C52" sqref="C52:G53"/>
    </sheetView>
  </sheetViews>
  <sheetFormatPr defaultRowHeight="30" customHeight="1" x14ac:dyDescent="0.3"/>
  <cols>
    <col min="1" max="2" width="13.625" style="1" customWidth="1"/>
    <col min="3" max="3" width="20.625" style="1" customWidth="1"/>
    <col min="4" max="6" width="22.625" style="1" customWidth="1"/>
    <col min="7" max="7" width="50.625" style="11" customWidth="1"/>
    <col min="8" max="16384" width="9" style="1"/>
  </cols>
  <sheetData>
    <row r="1" spans="1:7" ht="20.100000000000001" customHeight="1" x14ac:dyDescent="0.3"/>
    <row r="2" spans="1:7" ht="50.1" customHeight="1" x14ac:dyDescent="0.3">
      <c r="A2" s="66" t="s">
        <v>59</v>
      </c>
      <c r="B2" s="66"/>
      <c r="C2" s="66"/>
      <c r="D2" s="66"/>
      <c r="E2" s="66"/>
      <c r="F2" s="66"/>
      <c r="G2" s="66"/>
    </row>
    <row r="3" spans="1:7" ht="9.9499999999999993" customHeight="1" x14ac:dyDescent="0.3">
      <c r="A3" s="2"/>
      <c r="B3" s="2"/>
      <c r="C3" s="2"/>
      <c r="D3" s="2"/>
      <c r="E3" s="2"/>
      <c r="F3" s="2"/>
      <c r="G3" s="12"/>
    </row>
    <row r="4" spans="1:7" s="3" customFormat="1" ht="24.95" customHeight="1" thickBot="1" x14ac:dyDescent="0.35">
      <c r="A4" s="3" t="s">
        <v>1</v>
      </c>
      <c r="F4" s="10"/>
      <c r="G4" s="11" t="s">
        <v>2</v>
      </c>
    </row>
    <row r="5" spans="1:7" s="4" customFormat="1" ht="30" customHeight="1" x14ac:dyDescent="0.3">
      <c r="A5" s="57" t="s">
        <v>3</v>
      </c>
      <c r="B5" s="51"/>
      <c r="C5" s="51"/>
      <c r="D5" s="51" t="s">
        <v>11</v>
      </c>
      <c r="E5" s="51" t="s">
        <v>60</v>
      </c>
      <c r="F5" s="51" t="s">
        <v>0</v>
      </c>
      <c r="G5" s="64" t="s">
        <v>53</v>
      </c>
    </row>
    <row r="6" spans="1:7" s="4" customFormat="1" ht="30" customHeight="1" thickBot="1" x14ac:dyDescent="0.35">
      <c r="A6" s="5" t="s">
        <v>14</v>
      </c>
      <c r="B6" s="6" t="s">
        <v>15</v>
      </c>
      <c r="C6" s="6" t="s">
        <v>16</v>
      </c>
      <c r="D6" s="52"/>
      <c r="E6" s="52"/>
      <c r="F6" s="52"/>
      <c r="G6" s="65"/>
    </row>
    <row r="7" spans="1:7" s="4" customFormat="1" ht="30" customHeight="1" thickTop="1" x14ac:dyDescent="0.3">
      <c r="A7" s="58" t="s">
        <v>4</v>
      </c>
      <c r="B7" s="63" t="s">
        <v>17</v>
      </c>
      <c r="C7" s="14" t="s">
        <v>18</v>
      </c>
      <c r="D7" s="71">
        <v>1639595000</v>
      </c>
      <c r="E7" s="71">
        <v>1774060900</v>
      </c>
      <c r="F7" s="71">
        <f>E7-D7</f>
        <v>134465900</v>
      </c>
      <c r="G7" s="68">
        <f>E7</f>
        <v>1774060900</v>
      </c>
    </row>
    <row r="8" spans="1:7" s="4" customFormat="1" ht="30" customHeight="1" x14ac:dyDescent="0.3">
      <c r="A8" s="59"/>
      <c r="B8" s="53"/>
      <c r="C8" s="15" t="s">
        <v>19</v>
      </c>
      <c r="D8" s="9">
        <v>467390820</v>
      </c>
      <c r="E8" s="9">
        <v>499845520</v>
      </c>
      <c r="F8" s="9">
        <f t="shared" ref="F8:F20" si="0">E8-D8</f>
        <v>32454700</v>
      </c>
      <c r="G8" s="69">
        <f>E8</f>
        <v>499845520</v>
      </c>
    </row>
    <row r="9" spans="1:7" s="4" customFormat="1" ht="30" customHeight="1" x14ac:dyDescent="0.3">
      <c r="A9" s="59"/>
      <c r="B9" s="53"/>
      <c r="C9" s="15" t="s">
        <v>20</v>
      </c>
      <c r="D9" s="9">
        <v>1501649180</v>
      </c>
      <c r="E9" s="9">
        <v>1351761580</v>
      </c>
      <c r="F9" s="9">
        <f t="shared" si="0"/>
        <v>-149887600</v>
      </c>
      <c r="G9" s="70">
        <f>E9</f>
        <v>1351761580</v>
      </c>
    </row>
    <row r="10" spans="1:7" s="4" customFormat="1" ht="30" customHeight="1" x14ac:dyDescent="0.3">
      <c r="A10" s="59"/>
      <c r="B10" s="56" t="s">
        <v>32</v>
      </c>
      <c r="C10" s="56"/>
      <c r="D10" s="20">
        <f>SUM(D7:D9)</f>
        <v>3608635000</v>
      </c>
      <c r="E10" s="20">
        <f>SUM(E7:E9)</f>
        <v>3625668000</v>
      </c>
      <c r="F10" s="20">
        <f t="shared" si="0"/>
        <v>17033000</v>
      </c>
      <c r="G10" s="17"/>
    </row>
    <row r="11" spans="1:7" s="4" customFormat="1" ht="30" customHeight="1" x14ac:dyDescent="0.3">
      <c r="A11" s="59" t="s">
        <v>21</v>
      </c>
      <c r="B11" s="53" t="s">
        <v>22</v>
      </c>
      <c r="C11" s="15" t="s">
        <v>23</v>
      </c>
      <c r="D11" s="18">
        <v>6470000</v>
      </c>
      <c r="E11" s="18">
        <v>6500000</v>
      </c>
      <c r="F11" s="9">
        <f t="shared" si="0"/>
        <v>30000</v>
      </c>
      <c r="G11" s="24">
        <f>E11</f>
        <v>6500000</v>
      </c>
    </row>
    <row r="12" spans="1:7" s="4" customFormat="1" ht="30" customHeight="1" x14ac:dyDescent="0.3">
      <c r="A12" s="59"/>
      <c r="B12" s="53"/>
      <c r="C12" s="15" t="s">
        <v>24</v>
      </c>
      <c r="D12" s="18">
        <v>2834350</v>
      </c>
      <c r="E12" s="18">
        <v>3000000</v>
      </c>
      <c r="F12" s="9">
        <f t="shared" si="0"/>
        <v>165650</v>
      </c>
      <c r="G12" s="25">
        <f>E12</f>
        <v>3000000</v>
      </c>
    </row>
    <row r="13" spans="1:7" s="4" customFormat="1" ht="30" customHeight="1" x14ac:dyDescent="0.3">
      <c r="A13" s="59"/>
      <c r="B13" s="56" t="s">
        <v>32</v>
      </c>
      <c r="C13" s="56"/>
      <c r="D13" s="20">
        <f>SUM(D11:D12)</f>
        <v>9304350</v>
      </c>
      <c r="E13" s="20">
        <f>SUM(E11:E12)</f>
        <v>9500000</v>
      </c>
      <c r="F13" s="20">
        <f t="shared" si="0"/>
        <v>195650</v>
      </c>
      <c r="G13" s="17"/>
    </row>
    <row r="14" spans="1:7" s="4" customFormat="1" ht="30" customHeight="1" x14ac:dyDescent="0.3">
      <c r="A14" s="60" t="s">
        <v>13</v>
      </c>
      <c r="B14" s="19" t="s">
        <v>25</v>
      </c>
      <c r="C14" s="19" t="s">
        <v>26</v>
      </c>
      <c r="D14" s="9">
        <v>32000000</v>
      </c>
      <c r="E14" s="9">
        <v>21485660</v>
      </c>
      <c r="F14" s="9">
        <f t="shared" si="0"/>
        <v>-10514340</v>
      </c>
      <c r="G14" s="26">
        <f>E14</f>
        <v>21485660</v>
      </c>
    </row>
    <row r="15" spans="1:7" s="4" customFormat="1" ht="30" customHeight="1" x14ac:dyDescent="0.3">
      <c r="A15" s="60"/>
      <c r="B15" s="62" t="s">
        <v>32</v>
      </c>
      <c r="C15" s="62"/>
      <c r="D15" s="20">
        <f>SUM(D14)</f>
        <v>32000000</v>
      </c>
      <c r="E15" s="20">
        <f>SUM(E14)</f>
        <v>21485660</v>
      </c>
      <c r="F15" s="20">
        <f t="shared" si="0"/>
        <v>-10514340</v>
      </c>
      <c r="G15" s="17"/>
    </row>
    <row r="16" spans="1:7" s="4" customFormat="1" ht="30" customHeight="1" x14ac:dyDescent="0.3">
      <c r="A16" s="60" t="s">
        <v>12</v>
      </c>
      <c r="B16" s="61" t="s">
        <v>12</v>
      </c>
      <c r="C16" s="21" t="s">
        <v>30</v>
      </c>
      <c r="D16" s="9">
        <v>1300000</v>
      </c>
      <c r="E16" s="9">
        <v>4014340</v>
      </c>
      <c r="F16" s="9">
        <f t="shared" si="0"/>
        <v>2714340</v>
      </c>
      <c r="G16" s="27">
        <f>E16</f>
        <v>4014340</v>
      </c>
    </row>
    <row r="17" spans="1:7" s="4" customFormat="1" ht="30" customHeight="1" x14ac:dyDescent="0.3">
      <c r="A17" s="60"/>
      <c r="B17" s="61"/>
      <c r="C17" s="21" t="s">
        <v>27</v>
      </c>
      <c r="D17" s="9">
        <v>2044239</v>
      </c>
      <c r="E17" s="18">
        <v>2631945</v>
      </c>
      <c r="F17" s="9">
        <f t="shared" si="0"/>
        <v>587706</v>
      </c>
      <c r="G17" s="28">
        <f>E17</f>
        <v>2631945</v>
      </c>
    </row>
    <row r="18" spans="1:7" s="4" customFormat="1" ht="30" customHeight="1" x14ac:dyDescent="0.3">
      <c r="A18" s="60"/>
      <c r="B18" s="56" t="s">
        <v>32</v>
      </c>
      <c r="C18" s="56"/>
      <c r="D18" s="20">
        <f>SUM(D16:D17)</f>
        <v>3344239</v>
      </c>
      <c r="E18" s="20">
        <f>SUM(E16:E17)</f>
        <v>6646285</v>
      </c>
      <c r="F18" s="20">
        <f t="shared" ref="F18" si="1">E18-D18</f>
        <v>3302046</v>
      </c>
      <c r="G18" s="17"/>
    </row>
    <row r="19" spans="1:7" s="4" customFormat="1" ht="30" customHeight="1" x14ac:dyDescent="0.3">
      <c r="A19" s="60" t="s">
        <v>28</v>
      </c>
      <c r="B19" s="61" t="s">
        <v>28</v>
      </c>
      <c r="C19" s="21" t="s">
        <v>29</v>
      </c>
      <c r="D19" s="18">
        <v>420000</v>
      </c>
      <c r="E19" s="18">
        <v>425000</v>
      </c>
      <c r="F19" s="9">
        <f t="shared" si="0"/>
        <v>5000</v>
      </c>
      <c r="G19" s="29">
        <f>E19</f>
        <v>425000</v>
      </c>
    </row>
    <row r="20" spans="1:7" s="4" customFormat="1" ht="30" customHeight="1" x14ac:dyDescent="0.3">
      <c r="A20" s="60"/>
      <c r="B20" s="61"/>
      <c r="C20" s="21" t="s">
        <v>31</v>
      </c>
      <c r="D20" s="18">
        <v>3200</v>
      </c>
      <c r="E20" s="18">
        <v>3200</v>
      </c>
      <c r="F20" s="9">
        <f t="shared" si="0"/>
        <v>0</v>
      </c>
      <c r="G20" s="30">
        <f>E20</f>
        <v>3200</v>
      </c>
    </row>
    <row r="21" spans="1:7" s="4" customFormat="1" ht="30" customHeight="1" x14ac:dyDescent="0.3">
      <c r="A21" s="60"/>
      <c r="B21" s="56" t="s">
        <v>32</v>
      </c>
      <c r="C21" s="56"/>
      <c r="D21" s="20">
        <f>SUM(D19:D20)</f>
        <v>423200</v>
      </c>
      <c r="E21" s="20">
        <f>SUM(E19:E20)</f>
        <v>428200</v>
      </c>
      <c r="F21" s="20">
        <f t="shared" ref="F21" si="2">E21-D21</f>
        <v>5000</v>
      </c>
      <c r="G21" s="17"/>
    </row>
    <row r="22" spans="1:7" s="4" customFormat="1" ht="39.950000000000003" customHeight="1" thickBot="1" x14ac:dyDescent="0.35">
      <c r="A22" s="54" t="s">
        <v>5</v>
      </c>
      <c r="B22" s="55"/>
      <c r="C22" s="55"/>
      <c r="D22" s="72">
        <f>SUM(D21,D18,D15,D13,D10)</f>
        <v>3653706789</v>
      </c>
      <c r="E22" s="72">
        <f>SUM(E21,E18,E15,E13,E10)</f>
        <v>3663728145</v>
      </c>
      <c r="F22" s="72">
        <f>SUM(F21,F18,F15,F13,F10)</f>
        <v>10021356</v>
      </c>
      <c r="G22" s="23"/>
    </row>
    <row r="23" spans="1:7" ht="9.9499999999999993" customHeight="1" x14ac:dyDescent="0.3">
      <c r="A23" s="4"/>
      <c r="B23" s="4"/>
      <c r="C23" s="4"/>
      <c r="D23" s="4"/>
      <c r="E23" s="4"/>
      <c r="F23" s="4"/>
      <c r="G23" s="13"/>
    </row>
    <row r="24" spans="1:7" s="3" customFormat="1" ht="24.95" customHeight="1" thickBot="1" x14ac:dyDescent="0.35">
      <c r="A24" s="3" t="s">
        <v>6</v>
      </c>
      <c r="F24" s="10"/>
      <c r="G24" s="11" t="s">
        <v>2</v>
      </c>
    </row>
    <row r="25" spans="1:7" ht="30" customHeight="1" x14ac:dyDescent="0.3">
      <c r="A25" s="57" t="s">
        <v>3</v>
      </c>
      <c r="B25" s="51"/>
      <c r="C25" s="51"/>
      <c r="D25" s="51" t="s">
        <v>11</v>
      </c>
      <c r="E25" s="51" t="s">
        <v>60</v>
      </c>
      <c r="F25" s="51" t="s">
        <v>0</v>
      </c>
      <c r="G25" s="64" t="s">
        <v>53</v>
      </c>
    </row>
    <row r="26" spans="1:7" ht="30" customHeight="1" thickBot="1" x14ac:dyDescent="0.35">
      <c r="A26" s="5" t="s">
        <v>14</v>
      </c>
      <c r="B26" s="6" t="s">
        <v>15</v>
      </c>
      <c r="C26" s="6" t="s">
        <v>16</v>
      </c>
      <c r="D26" s="52"/>
      <c r="E26" s="52"/>
      <c r="F26" s="52"/>
      <c r="G26" s="65"/>
    </row>
    <row r="27" spans="1:7" ht="30" customHeight="1" thickTop="1" x14ac:dyDescent="0.3">
      <c r="A27" s="58" t="s">
        <v>7</v>
      </c>
      <c r="B27" s="63" t="s">
        <v>33</v>
      </c>
      <c r="C27" s="14" t="s">
        <v>36</v>
      </c>
      <c r="D27" s="7">
        <v>655630100</v>
      </c>
      <c r="E27" s="7">
        <v>777201500</v>
      </c>
      <c r="F27" s="7">
        <f t="shared" ref="F27:F49" si="3">E27-D27</f>
        <v>121571400</v>
      </c>
      <c r="G27" s="31">
        <f>E27</f>
        <v>777201500</v>
      </c>
    </row>
    <row r="28" spans="1:7" ht="30" customHeight="1" x14ac:dyDescent="0.3">
      <c r="A28" s="59"/>
      <c r="B28" s="53"/>
      <c r="C28" s="15" t="s">
        <v>37</v>
      </c>
      <c r="D28" s="8">
        <v>131500750</v>
      </c>
      <c r="E28" s="8">
        <v>176125270</v>
      </c>
      <c r="F28" s="8">
        <f t="shared" si="3"/>
        <v>44624520</v>
      </c>
      <c r="G28" s="32">
        <f>E28</f>
        <v>176125270</v>
      </c>
    </row>
    <row r="29" spans="1:7" ht="30" customHeight="1" x14ac:dyDescent="0.3">
      <c r="A29" s="59"/>
      <c r="B29" s="53"/>
      <c r="C29" s="15" t="s">
        <v>38</v>
      </c>
      <c r="D29" s="8">
        <v>51735880</v>
      </c>
      <c r="E29" s="8">
        <v>66351530</v>
      </c>
      <c r="F29" s="8">
        <f t="shared" si="3"/>
        <v>14615650</v>
      </c>
      <c r="G29" s="33">
        <f>E29</f>
        <v>66351530</v>
      </c>
    </row>
    <row r="30" spans="1:7" ht="30" customHeight="1" x14ac:dyDescent="0.3">
      <c r="A30" s="59"/>
      <c r="B30" s="53"/>
      <c r="C30" s="15" t="s">
        <v>39</v>
      </c>
      <c r="D30" s="8">
        <v>61037890</v>
      </c>
      <c r="E30" s="8">
        <v>75564700</v>
      </c>
      <c r="F30" s="8">
        <f t="shared" si="3"/>
        <v>14526810</v>
      </c>
      <c r="G30" s="34">
        <f>E30</f>
        <v>75564700</v>
      </c>
    </row>
    <row r="31" spans="1:7" ht="30" customHeight="1" x14ac:dyDescent="0.3">
      <c r="A31" s="59"/>
      <c r="B31" s="53"/>
      <c r="C31" s="15" t="s">
        <v>40</v>
      </c>
      <c r="D31" s="8">
        <v>6500000</v>
      </c>
      <c r="E31" s="8">
        <v>22680000</v>
      </c>
      <c r="F31" s="8">
        <f t="shared" si="3"/>
        <v>16180000</v>
      </c>
      <c r="G31" s="35">
        <f t="shared" ref="G31:G49" si="4">E31</f>
        <v>22680000</v>
      </c>
    </row>
    <row r="32" spans="1:7" ht="30" customHeight="1" x14ac:dyDescent="0.3">
      <c r="A32" s="59"/>
      <c r="B32" s="53" t="s">
        <v>34</v>
      </c>
      <c r="C32" s="15" t="s">
        <v>41</v>
      </c>
      <c r="D32" s="8">
        <v>4900000</v>
      </c>
      <c r="E32" s="8">
        <v>4800000</v>
      </c>
      <c r="F32" s="8">
        <f t="shared" si="3"/>
        <v>-100000</v>
      </c>
      <c r="G32" s="36">
        <f t="shared" si="4"/>
        <v>4800000</v>
      </c>
    </row>
    <row r="33" spans="1:7" ht="30" customHeight="1" x14ac:dyDescent="0.3">
      <c r="A33" s="59"/>
      <c r="B33" s="53"/>
      <c r="C33" s="15" t="s">
        <v>42</v>
      </c>
      <c r="D33" s="8">
        <v>1620540</v>
      </c>
      <c r="E33" s="8">
        <v>2600000</v>
      </c>
      <c r="F33" s="8">
        <f t="shared" si="3"/>
        <v>979460</v>
      </c>
      <c r="G33" s="37">
        <f t="shared" si="4"/>
        <v>2600000</v>
      </c>
    </row>
    <row r="34" spans="1:7" ht="30" customHeight="1" x14ac:dyDescent="0.3">
      <c r="A34" s="59"/>
      <c r="B34" s="53" t="s">
        <v>35</v>
      </c>
      <c r="C34" s="15" t="s">
        <v>43</v>
      </c>
      <c r="D34" s="8">
        <v>3339000</v>
      </c>
      <c r="E34" s="8">
        <v>7810000</v>
      </c>
      <c r="F34" s="8">
        <f t="shared" si="3"/>
        <v>4471000</v>
      </c>
      <c r="G34" s="38">
        <f t="shared" si="4"/>
        <v>7810000</v>
      </c>
    </row>
    <row r="35" spans="1:7" ht="30" customHeight="1" x14ac:dyDescent="0.3">
      <c r="A35" s="59"/>
      <c r="B35" s="53"/>
      <c r="C35" s="15" t="s">
        <v>44</v>
      </c>
      <c r="D35" s="8">
        <v>59789160</v>
      </c>
      <c r="E35" s="8">
        <v>31838000</v>
      </c>
      <c r="F35" s="8">
        <f t="shared" si="3"/>
        <v>-27951160</v>
      </c>
      <c r="G35" s="39">
        <f t="shared" si="4"/>
        <v>31838000</v>
      </c>
    </row>
    <row r="36" spans="1:7" ht="30" customHeight="1" x14ac:dyDescent="0.3">
      <c r="A36" s="59"/>
      <c r="B36" s="53"/>
      <c r="C36" s="15" t="s">
        <v>45</v>
      </c>
      <c r="D36" s="8">
        <v>10055480</v>
      </c>
      <c r="E36" s="8">
        <v>20275000</v>
      </c>
      <c r="F36" s="8">
        <f t="shared" si="3"/>
        <v>10219520</v>
      </c>
      <c r="G36" s="40">
        <f t="shared" si="4"/>
        <v>20275000</v>
      </c>
    </row>
    <row r="37" spans="1:7" ht="30" customHeight="1" x14ac:dyDescent="0.3">
      <c r="A37" s="59"/>
      <c r="B37" s="53"/>
      <c r="C37" s="15" t="s">
        <v>46</v>
      </c>
      <c r="D37" s="8">
        <v>4912530</v>
      </c>
      <c r="E37" s="8">
        <v>5407000</v>
      </c>
      <c r="F37" s="8">
        <f t="shared" si="3"/>
        <v>494470</v>
      </c>
      <c r="G37" s="41">
        <f t="shared" si="4"/>
        <v>5407000</v>
      </c>
    </row>
    <row r="38" spans="1:7" ht="30" customHeight="1" x14ac:dyDescent="0.3">
      <c r="A38" s="59"/>
      <c r="B38" s="53"/>
      <c r="C38" s="15" t="s">
        <v>47</v>
      </c>
      <c r="D38" s="8">
        <v>800000</v>
      </c>
      <c r="E38" s="8">
        <v>1200000</v>
      </c>
      <c r="F38" s="8">
        <f t="shared" si="3"/>
        <v>400000</v>
      </c>
      <c r="G38" s="42">
        <f t="shared" si="4"/>
        <v>1200000</v>
      </c>
    </row>
    <row r="39" spans="1:7" ht="30" customHeight="1" x14ac:dyDescent="0.3">
      <c r="A39" s="59"/>
      <c r="B39" s="53"/>
      <c r="C39" s="15" t="s">
        <v>48</v>
      </c>
      <c r="D39" s="8">
        <v>7250490</v>
      </c>
      <c r="E39" s="8">
        <v>3900000</v>
      </c>
      <c r="F39" s="8">
        <f t="shared" si="3"/>
        <v>-3350490</v>
      </c>
      <c r="G39" s="43">
        <f t="shared" si="4"/>
        <v>3900000</v>
      </c>
    </row>
    <row r="40" spans="1:7" ht="30" customHeight="1" x14ac:dyDescent="0.3">
      <c r="A40" s="59"/>
      <c r="B40" s="56" t="s">
        <v>32</v>
      </c>
      <c r="C40" s="56"/>
      <c r="D40" s="16">
        <f>SUM(D27:D39)</f>
        <v>999071820</v>
      </c>
      <c r="E40" s="16">
        <f>SUM(E27:E39)</f>
        <v>1195753000</v>
      </c>
      <c r="F40" s="16">
        <f t="shared" si="3"/>
        <v>196681180</v>
      </c>
      <c r="G40" s="17"/>
    </row>
    <row r="41" spans="1:7" ht="30" customHeight="1" x14ac:dyDescent="0.3">
      <c r="A41" s="59" t="s">
        <v>8</v>
      </c>
      <c r="B41" s="53" t="s">
        <v>49</v>
      </c>
      <c r="C41" s="15" t="s">
        <v>49</v>
      </c>
      <c r="D41" s="8">
        <v>50000000</v>
      </c>
      <c r="E41" s="8">
        <v>0</v>
      </c>
      <c r="F41" s="8">
        <f t="shared" si="3"/>
        <v>-50000000</v>
      </c>
      <c r="G41" s="34"/>
    </row>
    <row r="42" spans="1:7" ht="30" customHeight="1" x14ac:dyDescent="0.3">
      <c r="A42" s="59"/>
      <c r="B42" s="53"/>
      <c r="C42" s="15" t="s">
        <v>50</v>
      </c>
      <c r="D42" s="8">
        <v>8952000</v>
      </c>
      <c r="E42" s="8">
        <v>5000000</v>
      </c>
      <c r="F42" s="8">
        <f t="shared" si="3"/>
        <v>-3952000</v>
      </c>
      <c r="G42" s="44">
        <f t="shared" si="4"/>
        <v>5000000</v>
      </c>
    </row>
    <row r="43" spans="1:7" ht="30" customHeight="1" x14ac:dyDescent="0.3">
      <c r="A43" s="59"/>
      <c r="B43" s="53"/>
      <c r="C43" s="15" t="s">
        <v>51</v>
      </c>
      <c r="D43" s="8">
        <v>11008710</v>
      </c>
      <c r="E43" s="8">
        <v>0</v>
      </c>
      <c r="F43" s="8">
        <f t="shared" si="3"/>
        <v>-11008710</v>
      </c>
      <c r="G43" s="45"/>
    </row>
    <row r="44" spans="1:7" ht="30" customHeight="1" x14ac:dyDescent="0.3">
      <c r="A44" s="59"/>
      <c r="B44" s="56" t="s">
        <v>32</v>
      </c>
      <c r="C44" s="56"/>
      <c r="D44" s="16">
        <f>SUM(D41:D43)</f>
        <v>69960710</v>
      </c>
      <c r="E44" s="16">
        <f>SUM(E41:E43)</f>
        <v>5000000</v>
      </c>
      <c r="F44" s="16">
        <f t="shared" si="3"/>
        <v>-64960710</v>
      </c>
      <c r="G44" s="17"/>
    </row>
    <row r="45" spans="1:7" ht="30" customHeight="1" x14ac:dyDescent="0.3">
      <c r="A45" s="59" t="s">
        <v>9</v>
      </c>
      <c r="B45" s="53" t="s">
        <v>52</v>
      </c>
      <c r="C45" s="15" t="s">
        <v>58</v>
      </c>
      <c r="D45" s="8">
        <v>2559902470</v>
      </c>
      <c r="E45" s="8">
        <v>2444415000</v>
      </c>
      <c r="F45" s="8">
        <f t="shared" si="3"/>
        <v>-115487470</v>
      </c>
      <c r="G45" s="47">
        <f t="shared" si="4"/>
        <v>2444415000</v>
      </c>
    </row>
    <row r="46" spans="1:7" ht="30" customHeight="1" x14ac:dyDescent="0.3">
      <c r="A46" s="59"/>
      <c r="B46" s="53"/>
      <c r="C46" s="15" t="s">
        <v>57</v>
      </c>
      <c r="D46" s="18">
        <f>SUM(D20,D11:D12,D17)</f>
        <v>11351789</v>
      </c>
      <c r="E46" s="18">
        <f>SUM(E11:E12,E17,E20)</f>
        <v>12135145</v>
      </c>
      <c r="F46" s="8">
        <f t="shared" si="3"/>
        <v>783356</v>
      </c>
      <c r="G46" s="50">
        <f t="shared" si="4"/>
        <v>12135145</v>
      </c>
    </row>
    <row r="47" spans="1:7" ht="30" customHeight="1" x14ac:dyDescent="0.3">
      <c r="A47" s="59"/>
      <c r="B47" s="53"/>
      <c r="C47" s="15" t="s">
        <v>56</v>
      </c>
      <c r="D47" s="8">
        <v>13000000</v>
      </c>
      <c r="E47" s="8">
        <v>6000000</v>
      </c>
      <c r="F47" s="8">
        <f t="shared" si="3"/>
        <v>-7000000</v>
      </c>
      <c r="G47" s="48">
        <f t="shared" si="4"/>
        <v>6000000</v>
      </c>
    </row>
    <row r="48" spans="1:7" ht="30" customHeight="1" x14ac:dyDescent="0.3">
      <c r="A48" s="59"/>
      <c r="B48" s="56" t="s">
        <v>32</v>
      </c>
      <c r="C48" s="56"/>
      <c r="D48" s="16">
        <f>SUM(D45:D47)</f>
        <v>2584254259</v>
      </c>
      <c r="E48" s="16">
        <f t="shared" ref="E48:F48" si="5">SUM(E45:E47)</f>
        <v>2462550145</v>
      </c>
      <c r="F48" s="16">
        <f t="shared" si="5"/>
        <v>-121704114</v>
      </c>
      <c r="G48" s="17"/>
    </row>
    <row r="49" spans="1:7" ht="30" customHeight="1" x14ac:dyDescent="0.3">
      <c r="A49" s="67" t="s">
        <v>55</v>
      </c>
      <c r="B49" s="46" t="s">
        <v>55</v>
      </c>
      <c r="C49" s="15" t="s">
        <v>54</v>
      </c>
      <c r="D49" s="18">
        <v>420000</v>
      </c>
      <c r="E49" s="18">
        <v>425000</v>
      </c>
      <c r="F49" s="8">
        <f t="shared" si="3"/>
        <v>5000</v>
      </c>
      <c r="G49" s="49">
        <f t="shared" si="4"/>
        <v>425000</v>
      </c>
    </row>
    <row r="50" spans="1:7" ht="30" customHeight="1" x14ac:dyDescent="0.3">
      <c r="A50" s="59"/>
      <c r="B50" s="56" t="s">
        <v>32</v>
      </c>
      <c r="C50" s="56"/>
      <c r="D50" s="16">
        <f>SUM(D49)</f>
        <v>420000</v>
      </c>
      <c r="E50" s="16">
        <f>SUM(E49)</f>
        <v>425000</v>
      </c>
      <c r="F50" s="16">
        <f t="shared" ref="F50" si="6">E50-D50</f>
        <v>5000</v>
      </c>
      <c r="G50" s="17"/>
    </row>
    <row r="51" spans="1:7" ht="39.950000000000003" customHeight="1" thickBot="1" x14ac:dyDescent="0.35">
      <c r="A51" s="54" t="s">
        <v>10</v>
      </c>
      <c r="B51" s="55"/>
      <c r="C51" s="55"/>
      <c r="D51" s="22">
        <f>SUM(D50,D48,D44,D40)</f>
        <v>3653706789</v>
      </c>
      <c r="E51" s="22">
        <f>SUM(E50,E48,E44,E40)</f>
        <v>3663728145</v>
      </c>
      <c r="F51" s="22">
        <f>SUM(F50,F48,F44,F40)</f>
        <v>10021356</v>
      </c>
      <c r="G51" s="23"/>
    </row>
  </sheetData>
  <mergeCells count="40">
    <mergeCell ref="A2:G2"/>
    <mergeCell ref="B50:C50"/>
    <mergeCell ref="A49:A50"/>
    <mergeCell ref="B44:C44"/>
    <mergeCell ref="A41:A44"/>
    <mergeCell ref="B41:B43"/>
    <mergeCell ref="A45:A48"/>
    <mergeCell ref="B48:C48"/>
    <mergeCell ref="B27:B31"/>
    <mergeCell ref="B32:B33"/>
    <mergeCell ref="B34:B39"/>
    <mergeCell ref="A27:A40"/>
    <mergeCell ref="B40:C40"/>
    <mergeCell ref="E25:E26"/>
    <mergeCell ref="B7:B9"/>
    <mergeCell ref="B11:B12"/>
    <mergeCell ref="B16:B17"/>
    <mergeCell ref="G5:G6"/>
    <mergeCell ref="G25:G26"/>
    <mergeCell ref="B19:B20"/>
    <mergeCell ref="B15:C15"/>
    <mergeCell ref="A22:C22"/>
    <mergeCell ref="A25:C25"/>
    <mergeCell ref="D25:D26"/>
    <mergeCell ref="F5:F6"/>
    <mergeCell ref="B45:B47"/>
    <mergeCell ref="A51:C51"/>
    <mergeCell ref="B13:C13"/>
    <mergeCell ref="B10:C10"/>
    <mergeCell ref="A5:C5"/>
    <mergeCell ref="D5:D6"/>
    <mergeCell ref="E5:E6"/>
    <mergeCell ref="F25:F26"/>
    <mergeCell ref="A7:A10"/>
    <mergeCell ref="A11:A13"/>
    <mergeCell ref="A14:A15"/>
    <mergeCell ref="A16:A18"/>
    <mergeCell ref="A19:A21"/>
    <mergeCell ref="B18:C18"/>
    <mergeCell ref="B21:C21"/>
  </mergeCells>
  <phoneticPr fontId="2" type="noConversion"/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세입·세출명세서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2020-12-23T03:56:27Z</cp:lastPrinted>
  <dcterms:created xsi:type="dcterms:W3CDTF">2017-12-28T02:48:06Z</dcterms:created>
  <dcterms:modified xsi:type="dcterms:W3CDTF">2020-12-23T03:56:28Z</dcterms:modified>
</cp:coreProperties>
</file>